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07/"/>
    </mc:Choice>
  </mc:AlternateContent>
  <xr:revisionPtr revIDLastSave="14" documentId="8_{EA56EAB9-30B1-4231-A006-FFF8727C49AE}" xr6:coauthVersionLast="47" xr6:coauthVersionMax="47" xr10:uidLastSave="{23C660E2-4E77-4EFB-AC51-14AC592DD52E}"/>
  <bookViews>
    <workbookView xWindow="390" yWindow="390" windowWidth="14490" windowHeight="7935" tabRatio="731" activeTab="2" xr2:uid="{00000000-000D-0000-FFFF-FFFF00000000}"/>
  </bookViews>
  <sheets>
    <sheet name="Budget" sheetId="1" r:id="rId1"/>
    <sheet name="Previous Year Final" sheetId="4" r:id="rId2"/>
    <sheet name="Gross Margin" sheetId="12" r:id="rId3"/>
    <sheet name="Estimates" sheetId="1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5" i="12" l="1"/>
  <c r="B6" i="4"/>
  <c r="C6" i="4"/>
  <c r="D6" i="4"/>
  <c r="F6" i="4"/>
  <c r="F16" i="4" s="1"/>
  <c r="G6" i="4"/>
  <c r="H6" i="4"/>
  <c r="H16" i="4" s="1"/>
  <c r="J6" i="4"/>
  <c r="K6" i="4"/>
  <c r="M6" i="4" s="1"/>
  <c r="L6" i="4"/>
  <c r="N6" i="4"/>
  <c r="O6" i="4"/>
  <c r="P6" i="4"/>
  <c r="N15" i="4"/>
  <c r="N16" i="4"/>
  <c r="O15" i="4"/>
  <c r="O16" i="4"/>
  <c r="P15" i="4"/>
  <c r="P16" i="4"/>
  <c r="J15" i="4"/>
  <c r="J16" i="4" s="1"/>
  <c r="K15" i="4"/>
  <c r="L15" i="4"/>
  <c r="L16" i="4" s="1"/>
  <c r="F15" i="4"/>
  <c r="I15" i="4" s="1"/>
  <c r="G15" i="4"/>
  <c r="G16" i="4" s="1"/>
  <c r="H15" i="4"/>
  <c r="B15" i="4"/>
  <c r="B16" i="4" s="1"/>
  <c r="C15" i="4"/>
  <c r="D15" i="4"/>
  <c r="D16" i="4" s="1"/>
  <c r="Q15" i="4"/>
  <c r="E6" i="4"/>
  <c r="Q14" i="1"/>
  <c r="M14" i="1"/>
  <c r="R14" i="1" s="1"/>
  <c r="I14" i="1"/>
  <c r="E14" i="1"/>
  <c r="Q13" i="1"/>
  <c r="M13" i="1"/>
  <c r="I13" i="1"/>
  <c r="E13" i="1"/>
  <c r="Q12" i="1"/>
  <c r="M12" i="1"/>
  <c r="I12" i="1"/>
  <c r="R12" i="1" s="1"/>
  <c r="E12" i="1"/>
  <c r="Q11" i="1"/>
  <c r="M11" i="1"/>
  <c r="I11" i="1"/>
  <c r="E11" i="1"/>
  <c r="Q10" i="1"/>
  <c r="M10" i="1"/>
  <c r="R10" i="1" s="1"/>
  <c r="I10" i="1"/>
  <c r="E10" i="1"/>
  <c r="Q9" i="1"/>
  <c r="M9" i="1"/>
  <c r="I9" i="1"/>
  <c r="E9" i="1"/>
  <c r="P6" i="1"/>
  <c r="P8" i="1" s="1"/>
  <c r="P15" i="1" s="1"/>
  <c r="P16" i="1" s="1"/>
  <c r="L6" i="1"/>
  <c r="L8" i="1"/>
  <c r="L15" i="1" s="1"/>
  <c r="L16" i="1" s="1"/>
  <c r="H6" i="1"/>
  <c r="H8" i="1" s="1"/>
  <c r="H15" i="1" s="1"/>
  <c r="D6" i="1"/>
  <c r="D8" i="1" s="1"/>
  <c r="D15" i="1" s="1"/>
  <c r="D16" i="1" s="1"/>
  <c r="O6" i="1"/>
  <c r="O8" i="1" s="1"/>
  <c r="O15" i="1" s="1"/>
  <c r="O16" i="1" s="1"/>
  <c r="N6" i="1"/>
  <c r="K6" i="1"/>
  <c r="M6" i="1" s="1"/>
  <c r="J6" i="1"/>
  <c r="G6" i="1"/>
  <c r="G8" i="1" s="1"/>
  <c r="G15" i="1" s="1"/>
  <c r="F6" i="1"/>
  <c r="F8" i="1" s="1"/>
  <c r="C6" i="1"/>
  <c r="C8" i="1" s="1"/>
  <c r="B6" i="1"/>
  <c r="E6" i="1"/>
  <c r="Q5" i="1"/>
  <c r="M5" i="1"/>
  <c r="I5" i="1"/>
  <c r="E5" i="1"/>
  <c r="Q4" i="1"/>
  <c r="M4" i="1"/>
  <c r="R4" i="1" s="1"/>
  <c r="I4" i="1"/>
  <c r="E4" i="1"/>
  <c r="Q3" i="1"/>
  <c r="M3" i="1"/>
  <c r="I3" i="1"/>
  <c r="E3" i="1"/>
  <c r="B8" i="1"/>
  <c r="B15" i="1" s="1"/>
  <c r="B16" i="1" s="1"/>
  <c r="J8" i="1"/>
  <c r="N8" i="1"/>
  <c r="K8" i="1"/>
  <c r="K15" i="1" s="1"/>
  <c r="N15" i="1"/>
  <c r="M8" i="1"/>
  <c r="J15" i="1"/>
  <c r="N16" i="1"/>
  <c r="J16" i="1"/>
  <c r="I8" i="1" l="1"/>
  <c r="F15" i="1"/>
  <c r="F16" i="1" s="1"/>
  <c r="Q16" i="1"/>
  <c r="I6" i="1"/>
  <c r="R6" i="1" s="1"/>
  <c r="B3" i="12" s="1"/>
  <c r="Q6" i="1"/>
  <c r="R3" i="1"/>
  <c r="R5" i="1"/>
  <c r="I15" i="1"/>
  <c r="R9" i="1"/>
  <c r="R11" i="1"/>
  <c r="R13" i="1"/>
  <c r="I16" i="4"/>
  <c r="Q16" i="4"/>
  <c r="Q6" i="4"/>
  <c r="K16" i="4"/>
  <c r="M16" i="4" s="1"/>
  <c r="R16" i="4" s="1"/>
  <c r="I6" i="4"/>
  <c r="C16" i="4"/>
  <c r="K16" i="1"/>
  <c r="M16" i="1" s="1"/>
  <c r="M15" i="1"/>
  <c r="C15" i="1"/>
  <c r="E8" i="1"/>
  <c r="E16" i="4"/>
  <c r="E15" i="1"/>
  <c r="Q15" i="1"/>
  <c r="Q8" i="1"/>
  <c r="R8" i="1" s="1"/>
  <c r="C16" i="1"/>
  <c r="E16" i="1" s="1"/>
  <c r="G16" i="1"/>
  <c r="H16" i="1"/>
  <c r="E15" i="4"/>
  <c r="M15" i="4"/>
  <c r="R15" i="4" s="1"/>
  <c r="I16" i="1" l="1"/>
  <c r="R6" i="4"/>
  <c r="R16" i="1"/>
  <c r="R15" i="1"/>
  <c r="B4" i="12" s="1"/>
</calcChain>
</file>

<file path=xl/sharedStrings.xml><?xml version="1.0" encoding="utf-8"?>
<sst xmlns="http://schemas.openxmlformats.org/spreadsheetml/2006/main" count="84" uniqueCount="38">
  <si>
    <t>Jan</t>
  </si>
  <si>
    <t>Feb</t>
  </si>
  <si>
    <t>Mar</t>
  </si>
  <si>
    <t>1st Quarter</t>
  </si>
  <si>
    <t>Apr</t>
  </si>
  <si>
    <t>May</t>
  </si>
  <si>
    <t>Jun</t>
  </si>
  <si>
    <t>2nd Quarter</t>
  </si>
  <si>
    <t>Jul</t>
  </si>
  <si>
    <t>Aug</t>
  </si>
  <si>
    <t>Sep</t>
  </si>
  <si>
    <t>3rd Quarter</t>
  </si>
  <si>
    <t>Oct</t>
  </si>
  <si>
    <t>Nov</t>
  </si>
  <si>
    <t>Dec</t>
  </si>
  <si>
    <t>4th Quarter</t>
  </si>
  <si>
    <t>TOTAL</t>
  </si>
  <si>
    <t>Sales</t>
  </si>
  <si>
    <t>Division I</t>
  </si>
  <si>
    <t>Division II</t>
  </si>
  <si>
    <t>Division III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</si>
  <si>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</si>
  <si>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</si>
  <si>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</si>
  <si>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</si>
  <si>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</si>
  <si>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</si>
  <si>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</si>
  <si>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</si>
  <si>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</si>
  <si>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</si>
  <si>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</si>
  <si>
    <t>Gross Margin Calculation</t>
  </si>
  <si>
    <t>Gross Margin</t>
  </si>
  <si>
    <t>Difference from Last Year's Profit:</t>
  </si>
  <si>
    <t>Team 1</t>
    <phoneticPr fontId="1" type="noConversion"/>
  </si>
  <si>
    <t>Team 2</t>
    <phoneticPr fontId="1" type="noConversion"/>
  </si>
  <si>
    <t>Team 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</si>
</sst>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indexed="8"/>
      <name val="Calibri"/>
      <family val="2"/>
    </font>
    <font>
      <sz val="8"/>
      <name val="Verdana"/>
      <family val="2"/>
    </font>
    <font>
      <sz val="12"/>
      <color indexed="8"/>
      <name val="Calibri"/>
      <family val="2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4"/>
      <color indexed="8"/>
      <name val="Calibri"/>
      <family val="2"/>
    </font>
    <font>
      <b/>
      <sz val="16"/>
      <color theme="3"/>
      <name val="Calibri"/>
      <family val="2"/>
      <scheme val="minor"/>
    </font>
    <font>
      <b/>
      <i/>
      <sz val="15"/>
      <color theme="3"/>
      <name val="Calibri"/>
      <family val="2"/>
      <scheme val="minor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</cellStyleXfs>
  <cellXfs count="21">
    <xf numFmtId="0" fontId="0" fillId="0" borderId="0" xfId="0"/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left"/>
    </xf>
    <xf numFmtId="3" fontId="3" fillId="2" borderId="0" xfId="0" applyNumberFormat="1" applyFont="1" applyFill="1" applyBorder="1" applyAlignment="1">
      <alignment horizontal="left"/>
    </xf>
    <xf numFmtId="3" fontId="3" fillId="2" borderId="0" xfId="0" applyNumberFormat="1" applyFont="1" applyFill="1" applyBorder="1" applyAlignment="1">
      <alignment horizontal="center"/>
    </xf>
    <xf numFmtId="0" fontId="4" fillId="0" borderId="0" xfId="0" applyFont="1" applyBorder="1"/>
    <xf numFmtId="3" fontId="4" fillId="2" borderId="0" xfId="0" applyNumberFormat="1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left"/>
    </xf>
    <xf numFmtId="3" fontId="4" fillId="0" borderId="1" xfId="0" applyNumberFormat="1" applyFont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0" fontId="6" fillId="0" borderId="0" xfId="2"/>
    <xf numFmtId="0" fontId="7" fillId="0" borderId="0" xfId="3"/>
    <xf numFmtId="3" fontId="0" fillId="0" borderId="0" xfId="0" applyNumberFormat="1"/>
    <xf numFmtId="9" fontId="0" fillId="0" borderId="0" xfId="1" applyFont="1"/>
    <xf numFmtId="0" fontId="7" fillId="0" borderId="0" xfId="3" applyBorder="1" applyAlignment="1">
      <alignment horizontal="right"/>
    </xf>
    <xf numFmtId="3" fontId="4" fillId="0" borderId="0" xfId="0" applyNumberFormat="1" applyFont="1" applyBorder="1"/>
    <xf numFmtId="0" fontId="9" fillId="0" borderId="0" xfId="0" applyFont="1"/>
    <xf numFmtId="0" fontId="10" fillId="0" borderId="0" xfId="3" applyFont="1"/>
    <xf numFmtId="3" fontId="11" fillId="0" borderId="2" xfId="4" applyNumberFormat="1" applyFont="1" applyAlignment="1">
      <alignment horizontal="left"/>
    </xf>
    <xf numFmtId="3" fontId="12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center"/>
    </xf>
  </cellXfs>
  <cellStyles count="5">
    <cellStyle name="Heading 1" xfId="4" builtinId="16"/>
    <cellStyle name="Heading 4" xfId="3" builtinId="19"/>
    <cellStyle name="Normal" xfId="0" builtinId="0"/>
    <cellStyle name="Percent" xfId="1" builtinId="5"/>
    <cellStyle name="Title" xfId="2" builtinId="1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R17"/>
  <sheetViews>
    <sheetView workbookViewId="0">
      <pane xSplit="1" topLeftCell="J1" activePane="topRight" state="frozen"/>
      <selection pane="topRight" activeCell="R17" sqref="R17"/>
    </sheetView>
  </sheetViews>
  <sheetFormatPr defaultColWidth="8.875" defaultRowHeight="15.75" x14ac:dyDescent="0.25"/>
  <cols>
    <col min="1" max="1" width="21.125" style="5" bestFit="1" customWidth="1"/>
    <col min="2" max="4" width="8.875" style="5"/>
    <col min="5" max="5" width="10.625" style="5" bestFit="1" customWidth="1"/>
    <col min="6" max="8" width="8.875" style="5"/>
    <col min="9" max="9" width="11.375" style="5" bestFit="1" customWidth="1"/>
    <col min="10" max="12" width="8.875" style="5"/>
    <col min="13" max="13" width="11" style="5" bestFit="1" customWidth="1"/>
    <col min="14" max="16" width="8.875" style="5"/>
    <col min="17" max="17" width="11" style="5" bestFit="1" customWidth="1"/>
    <col min="18" max="16384" width="8.875" style="5"/>
  </cols>
  <sheetData>
    <row r="1" spans="1:18" x14ac:dyDescent="0.25">
      <c r="A1" s="3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</row>
    <row r="2" spans="1:18" ht="21" customHeight="1" x14ac:dyDescent="0.25">
      <c r="A2" s="7" t="s">
        <v>17</v>
      </c>
      <c r="B2" s="8"/>
      <c r="C2" s="8"/>
      <c r="D2" s="8"/>
      <c r="E2" s="9"/>
      <c r="F2" s="8"/>
      <c r="G2" s="8"/>
      <c r="H2" s="8"/>
      <c r="I2" s="9"/>
      <c r="J2" s="8"/>
      <c r="K2" s="8"/>
      <c r="L2" s="8"/>
      <c r="M2" s="9"/>
      <c r="N2" s="8"/>
      <c r="O2" s="8"/>
      <c r="P2" s="8"/>
      <c r="Q2" s="9"/>
      <c r="R2" s="9"/>
    </row>
    <row r="3" spans="1:18" x14ac:dyDescent="0.25">
      <c r="A3" s="2" t="s">
        <v>18</v>
      </c>
      <c r="B3" s="1">
        <v>23500</v>
      </c>
      <c r="C3" s="1">
        <v>23000</v>
      </c>
      <c r="D3" s="1">
        <v>24000</v>
      </c>
      <c r="E3" s="6">
        <f>SUM(B3:D3)</f>
        <v>70500</v>
      </c>
      <c r="F3" s="1">
        <v>25100</v>
      </c>
      <c r="G3" s="1">
        <v>25000</v>
      </c>
      <c r="H3" s="1">
        <v>25400</v>
      </c>
      <c r="I3" s="6">
        <f>SUM(F3:H3)</f>
        <v>75500</v>
      </c>
      <c r="J3" s="1">
        <v>26000</v>
      </c>
      <c r="K3" s="1">
        <v>24000</v>
      </c>
      <c r="L3" s="1">
        <v>24000</v>
      </c>
      <c r="M3" s="6">
        <f>SUM(J3:L3)</f>
        <v>74000</v>
      </c>
      <c r="N3" s="1">
        <v>26000</v>
      </c>
      <c r="O3" s="1">
        <v>24000</v>
      </c>
      <c r="P3" s="1">
        <v>24000</v>
      </c>
      <c r="Q3" s="6">
        <f>SUM(N3:P3)</f>
        <v>74000</v>
      </c>
      <c r="R3" s="6">
        <f>SUM(Q3,M3,I3,E3)</f>
        <v>294000</v>
      </c>
    </row>
    <row r="4" spans="1:18" x14ac:dyDescent="0.25">
      <c r="A4" s="2" t="s">
        <v>19</v>
      </c>
      <c r="B4" s="1">
        <v>28750</v>
      </c>
      <c r="C4" s="1">
        <v>27800</v>
      </c>
      <c r="D4" s="1">
        <v>29500</v>
      </c>
      <c r="E4" s="6">
        <f>SUM(B4:D4)</f>
        <v>86050</v>
      </c>
      <c r="F4" s="1">
        <v>31000</v>
      </c>
      <c r="G4" s="1">
        <v>30500</v>
      </c>
      <c r="H4" s="1">
        <v>30000</v>
      </c>
      <c r="I4" s="6">
        <f>SUM(F4:H4)</f>
        <v>91500</v>
      </c>
      <c r="J4" s="1">
        <v>31000</v>
      </c>
      <c r="K4" s="1">
        <v>29500</v>
      </c>
      <c r="L4" s="1">
        <v>29500</v>
      </c>
      <c r="M4" s="6">
        <f>SUM(J4:L4)</f>
        <v>90000</v>
      </c>
      <c r="N4" s="1">
        <v>32000</v>
      </c>
      <c r="O4" s="1">
        <v>29500</v>
      </c>
      <c r="P4" s="1">
        <v>29500</v>
      </c>
      <c r="Q4" s="6">
        <f>SUM(N4:P4)</f>
        <v>91000</v>
      </c>
      <c r="R4" s="6">
        <f>SUM(Q4,M4,I4,E4)</f>
        <v>358550</v>
      </c>
    </row>
    <row r="5" spans="1:18" x14ac:dyDescent="0.25">
      <c r="A5" s="2" t="s">
        <v>20</v>
      </c>
      <c r="B5" s="1">
        <v>24400</v>
      </c>
      <c r="C5" s="1">
        <v>24000</v>
      </c>
      <c r="D5" s="1">
        <v>25250</v>
      </c>
      <c r="E5" s="6">
        <f>SUM(B5:D5)</f>
        <v>73650</v>
      </c>
      <c r="F5" s="1">
        <v>26600</v>
      </c>
      <c r="G5" s="1">
        <v>27000</v>
      </c>
      <c r="H5" s="1">
        <v>26750</v>
      </c>
      <c r="I5" s="6">
        <f>SUM(F5:H5)</f>
        <v>80350</v>
      </c>
      <c r="J5" s="1">
        <v>27000</v>
      </c>
      <c r="K5" s="1">
        <v>25250</v>
      </c>
      <c r="L5" s="1">
        <v>25250</v>
      </c>
      <c r="M5" s="6">
        <f>SUM(J5:L5)</f>
        <v>77500</v>
      </c>
      <c r="N5" s="1">
        <v>28000</v>
      </c>
      <c r="O5" s="1">
        <v>25250</v>
      </c>
      <c r="P5" s="1">
        <v>25250</v>
      </c>
      <c r="Q5" s="6">
        <f>SUM(N5:P5)</f>
        <v>78500</v>
      </c>
      <c r="R5" s="6">
        <f>SUM(Q5,M5,I5,E5)</f>
        <v>310000</v>
      </c>
    </row>
    <row r="6" spans="1:18" x14ac:dyDescent="0.25">
      <c r="A6" s="3" t="s">
        <v>21</v>
      </c>
      <c r="B6" s="6">
        <f>SUM(B3:B5)</f>
        <v>76650</v>
      </c>
      <c r="C6" s="6">
        <f>SUM(C3:C5)</f>
        <v>74800</v>
      </c>
      <c r="D6" s="6">
        <f>SUM(D3:D5)</f>
        <v>78750</v>
      </c>
      <c r="E6" s="6">
        <f>SUM(B6:D6)</f>
        <v>230200</v>
      </c>
      <c r="F6" s="6">
        <f>SUM(F3:F5)</f>
        <v>82700</v>
      </c>
      <c r="G6" s="6">
        <f>SUM(G3:G5)</f>
        <v>82500</v>
      </c>
      <c r="H6" s="6">
        <f>SUM(H3:H5)</f>
        <v>82150</v>
      </c>
      <c r="I6" s="6">
        <f>SUM(F6:H6)</f>
        <v>247350</v>
      </c>
      <c r="J6" s="6">
        <f>SUM(J3:J5)</f>
        <v>84000</v>
      </c>
      <c r="K6" s="6">
        <f>SUM(K3:K5)</f>
        <v>78750</v>
      </c>
      <c r="L6" s="6">
        <f>SUM(L3:L5)</f>
        <v>78750</v>
      </c>
      <c r="M6" s="6">
        <f>SUM(J6:L6)</f>
        <v>241500</v>
      </c>
      <c r="N6" s="6">
        <f>SUM(N3:N5)</f>
        <v>86000</v>
      </c>
      <c r="O6" s="6">
        <f>SUM(O3:O5)</f>
        <v>78750</v>
      </c>
      <c r="P6" s="6">
        <f>SUM(P3:P5)</f>
        <v>78750</v>
      </c>
      <c r="Q6" s="6">
        <f>SUM(N6:P6)</f>
        <v>243500</v>
      </c>
      <c r="R6" s="6">
        <f>SUM(Q6,M6,I6,E6)</f>
        <v>962550</v>
      </c>
    </row>
    <row r="7" spans="1:18" ht="21" customHeight="1" x14ac:dyDescent="0.25">
      <c r="A7" s="7" t="s">
        <v>22</v>
      </c>
      <c r="B7" s="8"/>
      <c r="C7" s="8"/>
      <c r="D7" s="8"/>
      <c r="E7" s="9"/>
      <c r="F7" s="8"/>
      <c r="G7" s="8"/>
      <c r="H7" s="8"/>
      <c r="I7" s="9"/>
      <c r="J7" s="8"/>
      <c r="K7" s="8"/>
      <c r="L7" s="8"/>
      <c r="M7" s="9"/>
      <c r="N7" s="8"/>
      <c r="O7" s="8"/>
      <c r="P7" s="8"/>
      <c r="Q7" s="9"/>
      <c r="R7" s="9"/>
    </row>
    <row r="8" spans="1:18" x14ac:dyDescent="0.25">
      <c r="A8" s="2" t="s">
        <v>23</v>
      </c>
      <c r="B8" s="1">
        <f>B6*0.08</f>
        <v>6132</v>
      </c>
      <c r="C8" s="1">
        <f>C6*0.08</f>
        <v>5984</v>
      </c>
      <c r="D8" s="1">
        <f t="shared" ref="D8:K8" si="0">D6*0.08</f>
        <v>6300</v>
      </c>
      <c r="E8" s="6">
        <f t="shared" ref="E8:E16" si="1">SUM(B8:D8)</f>
        <v>18416</v>
      </c>
      <c r="F8" s="1">
        <f t="shared" si="0"/>
        <v>6616</v>
      </c>
      <c r="G8" s="1">
        <f t="shared" si="0"/>
        <v>6600</v>
      </c>
      <c r="H8" s="1">
        <f t="shared" si="0"/>
        <v>6572</v>
      </c>
      <c r="I8" s="6">
        <f t="shared" ref="I8:I16" si="2">SUM(F8:H8)</f>
        <v>19788</v>
      </c>
      <c r="J8" s="1">
        <f t="shared" si="0"/>
        <v>6720</v>
      </c>
      <c r="K8" s="1">
        <f t="shared" si="0"/>
        <v>6300</v>
      </c>
      <c r="L8" s="1">
        <f>L6*0.08</f>
        <v>6300</v>
      </c>
      <c r="M8" s="6">
        <f t="shared" ref="M8:M16" si="3">SUM(J8:L8)</f>
        <v>19320</v>
      </c>
      <c r="N8" s="1">
        <f>N6*0.08</f>
        <v>6880</v>
      </c>
      <c r="O8" s="1">
        <f>O6*0.08</f>
        <v>6300</v>
      </c>
      <c r="P8" s="1">
        <f>P6*0.08</f>
        <v>6300</v>
      </c>
      <c r="Q8" s="6">
        <f t="shared" ref="Q8:Q16" si="4">SUM(N8:P8)</f>
        <v>19480</v>
      </c>
      <c r="R8" s="6">
        <f t="shared" ref="R8:R16" si="5">SUM(Q8,M8,I8,E8)</f>
        <v>77004</v>
      </c>
    </row>
    <row r="9" spans="1:18" x14ac:dyDescent="0.25">
      <c r="A9" s="2" t="s">
        <v>24</v>
      </c>
      <c r="B9" s="1">
        <v>4600</v>
      </c>
      <c r="C9" s="1">
        <v>4200</v>
      </c>
      <c r="D9" s="1">
        <v>5200</v>
      </c>
      <c r="E9" s="6">
        <f t="shared" si="1"/>
        <v>14000</v>
      </c>
      <c r="F9" s="1">
        <v>5000</v>
      </c>
      <c r="G9" s="1">
        <v>5500</v>
      </c>
      <c r="H9" s="1">
        <v>5250</v>
      </c>
      <c r="I9" s="6">
        <f t="shared" si="2"/>
        <v>15750</v>
      </c>
      <c r="J9" s="1">
        <v>5500</v>
      </c>
      <c r="K9" s="1">
        <v>5200</v>
      </c>
      <c r="L9" s="1">
        <v>5200</v>
      </c>
      <c r="M9" s="6">
        <f t="shared" si="3"/>
        <v>15900</v>
      </c>
      <c r="N9" s="1">
        <v>4500</v>
      </c>
      <c r="O9" s="1">
        <v>5200</v>
      </c>
      <c r="P9" s="1">
        <v>5200</v>
      </c>
      <c r="Q9" s="6">
        <f t="shared" si="4"/>
        <v>14900</v>
      </c>
      <c r="R9" s="6">
        <f t="shared" si="5"/>
        <v>60550</v>
      </c>
    </row>
    <row r="10" spans="1:18" x14ac:dyDescent="0.25">
      <c r="A10" s="2" t="s">
        <v>25</v>
      </c>
      <c r="B10" s="1">
        <v>2100</v>
      </c>
      <c r="C10" s="1">
        <v>2100</v>
      </c>
      <c r="D10" s="1">
        <v>2100</v>
      </c>
      <c r="E10" s="6">
        <f t="shared" si="1"/>
        <v>6300</v>
      </c>
      <c r="F10" s="1">
        <v>2100</v>
      </c>
      <c r="G10" s="1">
        <v>2100</v>
      </c>
      <c r="H10" s="1">
        <v>2100</v>
      </c>
      <c r="I10" s="6">
        <f t="shared" si="2"/>
        <v>6300</v>
      </c>
      <c r="J10" s="1">
        <v>2100</v>
      </c>
      <c r="K10" s="1">
        <v>2100</v>
      </c>
      <c r="L10" s="1">
        <v>2100</v>
      </c>
      <c r="M10" s="6">
        <f t="shared" si="3"/>
        <v>6300</v>
      </c>
      <c r="N10" s="1">
        <v>2100</v>
      </c>
      <c r="O10" s="1">
        <v>2100</v>
      </c>
      <c r="P10" s="1">
        <v>2100</v>
      </c>
      <c r="Q10" s="6">
        <f t="shared" si="4"/>
        <v>6300</v>
      </c>
      <c r="R10" s="6">
        <f t="shared" si="5"/>
        <v>25200</v>
      </c>
    </row>
    <row r="11" spans="1:18" x14ac:dyDescent="0.25">
      <c r="A11" s="2" t="s">
        <v>26</v>
      </c>
      <c r="B11" s="1">
        <v>1300</v>
      </c>
      <c r="C11" s="1">
        <v>1200</v>
      </c>
      <c r="D11" s="1">
        <v>1400</v>
      </c>
      <c r="E11" s="6">
        <f t="shared" si="1"/>
        <v>3900</v>
      </c>
      <c r="F11" s="1">
        <v>1300</v>
      </c>
      <c r="G11" s="1">
        <v>1250</v>
      </c>
      <c r="H11" s="1">
        <v>1400</v>
      </c>
      <c r="I11" s="6">
        <f t="shared" si="2"/>
        <v>3950</v>
      </c>
      <c r="J11" s="1">
        <v>1300</v>
      </c>
      <c r="K11" s="1">
        <v>1400</v>
      </c>
      <c r="L11" s="1">
        <v>1400</v>
      </c>
      <c r="M11" s="6">
        <f t="shared" si="3"/>
        <v>4100</v>
      </c>
      <c r="N11" s="1">
        <v>1250</v>
      </c>
      <c r="O11" s="1">
        <v>1350</v>
      </c>
      <c r="P11" s="1">
        <v>1400</v>
      </c>
      <c r="Q11" s="6">
        <f t="shared" si="4"/>
        <v>4000</v>
      </c>
      <c r="R11" s="6">
        <f t="shared" si="5"/>
        <v>15950</v>
      </c>
    </row>
    <row r="12" spans="1:18" x14ac:dyDescent="0.25">
      <c r="A12" s="2" t="s">
        <v>27</v>
      </c>
      <c r="B12" s="1">
        <v>16000</v>
      </c>
      <c r="C12" s="1">
        <v>16000</v>
      </c>
      <c r="D12" s="1">
        <v>16500</v>
      </c>
      <c r="E12" s="6">
        <f t="shared" si="1"/>
        <v>48500</v>
      </c>
      <c r="F12" s="1">
        <v>16500</v>
      </c>
      <c r="G12" s="1">
        <v>16500</v>
      </c>
      <c r="H12" s="1">
        <v>17000</v>
      </c>
      <c r="I12" s="6">
        <f t="shared" si="2"/>
        <v>50000</v>
      </c>
      <c r="J12" s="1">
        <v>17000</v>
      </c>
      <c r="K12" s="1">
        <v>17000</v>
      </c>
      <c r="L12" s="1">
        <v>17000</v>
      </c>
      <c r="M12" s="6">
        <f t="shared" si="3"/>
        <v>51000</v>
      </c>
      <c r="N12" s="1">
        <v>17000</v>
      </c>
      <c r="O12" s="1">
        <v>17500</v>
      </c>
      <c r="P12" s="1">
        <v>17500</v>
      </c>
      <c r="Q12" s="6">
        <f t="shared" si="4"/>
        <v>52000</v>
      </c>
      <c r="R12" s="6">
        <f t="shared" si="5"/>
        <v>201500</v>
      </c>
    </row>
    <row r="13" spans="1:18" x14ac:dyDescent="0.25">
      <c r="A13" s="2" t="s">
        <v>28</v>
      </c>
      <c r="B13" s="1">
        <v>14250</v>
      </c>
      <c r="C13" s="1">
        <v>13750</v>
      </c>
      <c r="D13" s="1">
        <v>14500</v>
      </c>
      <c r="E13" s="6">
        <f t="shared" si="1"/>
        <v>42500</v>
      </c>
      <c r="F13" s="1">
        <v>15000</v>
      </c>
      <c r="G13" s="1">
        <v>14500</v>
      </c>
      <c r="H13" s="1">
        <v>14750</v>
      </c>
      <c r="I13" s="6">
        <f t="shared" si="2"/>
        <v>44250</v>
      </c>
      <c r="J13" s="1">
        <v>15000</v>
      </c>
      <c r="K13" s="1">
        <v>14500</v>
      </c>
      <c r="L13" s="1">
        <v>14500</v>
      </c>
      <c r="M13" s="6">
        <f t="shared" si="3"/>
        <v>44000</v>
      </c>
      <c r="N13" s="1">
        <v>15750</v>
      </c>
      <c r="O13" s="1">
        <v>15250</v>
      </c>
      <c r="P13" s="1">
        <v>14500</v>
      </c>
      <c r="Q13" s="6">
        <f t="shared" si="4"/>
        <v>45500</v>
      </c>
      <c r="R13" s="6">
        <f t="shared" si="5"/>
        <v>176250</v>
      </c>
    </row>
    <row r="14" spans="1:18" x14ac:dyDescent="0.25">
      <c r="A14" s="2" t="s">
        <v>29</v>
      </c>
      <c r="B14" s="1">
        <v>500</v>
      </c>
      <c r="C14" s="1">
        <v>600</v>
      </c>
      <c r="D14" s="1">
        <v>600</v>
      </c>
      <c r="E14" s="6">
        <f t="shared" si="1"/>
        <v>1700</v>
      </c>
      <c r="F14" s="1">
        <v>550</v>
      </c>
      <c r="G14" s="1">
        <v>600</v>
      </c>
      <c r="H14" s="1">
        <v>650</v>
      </c>
      <c r="I14" s="6">
        <f t="shared" si="2"/>
        <v>1800</v>
      </c>
      <c r="J14" s="1">
        <v>650</v>
      </c>
      <c r="K14" s="1">
        <v>600</v>
      </c>
      <c r="L14" s="1">
        <v>600</v>
      </c>
      <c r="M14" s="6">
        <f t="shared" si="3"/>
        <v>1850</v>
      </c>
      <c r="N14" s="1">
        <v>650</v>
      </c>
      <c r="O14" s="1">
        <v>600</v>
      </c>
      <c r="P14" s="1">
        <v>600</v>
      </c>
      <c r="Q14" s="6">
        <f t="shared" si="4"/>
        <v>1850</v>
      </c>
      <c r="R14" s="6">
        <f t="shared" si="5"/>
        <v>7200</v>
      </c>
    </row>
    <row r="15" spans="1:18" x14ac:dyDescent="0.25">
      <c r="A15" s="3" t="s">
        <v>30</v>
      </c>
      <c r="B15" s="6">
        <f>SUM(B8:B14)</f>
        <v>44882</v>
      </c>
      <c r="C15" s="6">
        <f>SUM(C8:C14)</f>
        <v>43834</v>
      </c>
      <c r="D15" s="6">
        <f>SUM(D8:D14)</f>
        <v>46600</v>
      </c>
      <c r="E15" s="6">
        <f t="shared" si="1"/>
        <v>135316</v>
      </c>
      <c r="F15" s="6">
        <f>SUM(F8:F14)</f>
        <v>47066</v>
      </c>
      <c r="G15" s="6">
        <f>SUM(G8:G14)</f>
        <v>47050</v>
      </c>
      <c r="H15" s="6">
        <f>SUM(H8:H14)</f>
        <v>47722</v>
      </c>
      <c r="I15" s="6">
        <f t="shared" si="2"/>
        <v>141838</v>
      </c>
      <c r="J15" s="6">
        <f>SUM(J8:J14)</f>
        <v>48270</v>
      </c>
      <c r="K15" s="6">
        <f>SUM(K8:K14)</f>
        <v>47100</v>
      </c>
      <c r="L15" s="6">
        <f>SUM(L8:L14)</f>
        <v>47100</v>
      </c>
      <c r="M15" s="6">
        <f t="shared" si="3"/>
        <v>142470</v>
      </c>
      <c r="N15" s="6">
        <f>SUM(N8:N14)</f>
        <v>48130</v>
      </c>
      <c r="O15" s="6">
        <f>SUM(O8:O14)</f>
        <v>48300</v>
      </c>
      <c r="P15" s="6">
        <f>SUM(P8:P14)</f>
        <v>47600</v>
      </c>
      <c r="Q15" s="6">
        <f t="shared" si="4"/>
        <v>144030</v>
      </c>
      <c r="R15" s="6">
        <f t="shared" si="5"/>
        <v>563654</v>
      </c>
    </row>
    <row r="16" spans="1:18" x14ac:dyDescent="0.25">
      <c r="A16" s="3" t="s">
        <v>31</v>
      </c>
      <c r="B16" s="6">
        <f>B6-B15</f>
        <v>31768</v>
      </c>
      <c r="C16" s="6">
        <f>C6-C15</f>
        <v>30966</v>
      </c>
      <c r="D16" s="6">
        <f t="shared" ref="D16:J16" si="6">D6-D15</f>
        <v>32150</v>
      </c>
      <c r="E16" s="6">
        <f t="shared" si="1"/>
        <v>94884</v>
      </c>
      <c r="F16" s="6">
        <f t="shared" si="6"/>
        <v>35634</v>
      </c>
      <c r="G16" s="6">
        <f t="shared" si="6"/>
        <v>35450</v>
      </c>
      <c r="H16" s="6">
        <f t="shared" si="6"/>
        <v>34428</v>
      </c>
      <c r="I16" s="6">
        <f t="shared" si="2"/>
        <v>105512</v>
      </c>
      <c r="J16" s="6">
        <f t="shared" si="6"/>
        <v>35730</v>
      </c>
      <c r="K16" s="6">
        <f>K6-K15</f>
        <v>31650</v>
      </c>
      <c r="L16" s="6">
        <f>L6-L15</f>
        <v>31650</v>
      </c>
      <c r="M16" s="6">
        <f t="shared" si="3"/>
        <v>99030</v>
      </c>
      <c r="N16" s="6">
        <f>N6-N15</f>
        <v>37870</v>
      </c>
      <c r="O16" s="6">
        <f>O6-O15</f>
        <v>30450</v>
      </c>
      <c r="P16" s="6">
        <f>P6-P15</f>
        <v>31150</v>
      </c>
      <c r="Q16" s="6">
        <f t="shared" si="4"/>
        <v>99470</v>
      </c>
      <c r="R16" s="6">
        <f t="shared" si="5"/>
        <v>398896</v>
      </c>
    </row>
    <row r="17" spans="17:18" x14ac:dyDescent="0.25">
      <c r="Q17" s="14" t="s">
        <v>34</v>
      </c>
      <c r="R17" s="15"/>
    </row>
  </sheetData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/>
  <dimension ref="A1:R16"/>
  <sheetViews>
    <sheetView topLeftCell="H1" workbookViewId="0">
      <selection activeCell="B7" sqref="B7"/>
    </sheetView>
  </sheetViews>
  <sheetFormatPr defaultColWidth="11" defaultRowHeight="15.75" x14ac:dyDescent="0.25"/>
  <cols>
    <col min="1" max="1" width="15.625" style="5" bestFit="1" customWidth="1"/>
    <col min="2" max="16384" width="11" style="5"/>
  </cols>
  <sheetData>
    <row r="1" spans="1:18" x14ac:dyDescent="0.25">
      <c r="A1" s="3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</row>
    <row r="2" spans="1:18" ht="21" customHeight="1" x14ac:dyDescent="0.25">
      <c r="A2" s="7" t="s">
        <v>17</v>
      </c>
      <c r="B2" s="8"/>
      <c r="C2" s="8"/>
      <c r="D2" s="8"/>
      <c r="E2" s="9"/>
      <c r="F2" s="8"/>
      <c r="G2" s="8"/>
      <c r="H2" s="8"/>
      <c r="I2" s="9"/>
      <c r="J2" s="8"/>
      <c r="K2" s="8"/>
      <c r="L2" s="8"/>
      <c r="M2" s="9"/>
      <c r="N2" s="8"/>
      <c r="O2" s="8"/>
      <c r="P2" s="8"/>
      <c r="Q2" s="9"/>
      <c r="R2" s="9"/>
    </row>
    <row r="3" spans="1:18" x14ac:dyDescent="0.25">
      <c r="A3" s="2" t="s">
        <v>18</v>
      </c>
      <c r="B3" s="1">
        <v>21620</v>
      </c>
      <c r="C3" s="1">
        <v>21160</v>
      </c>
      <c r="D3" s="1">
        <v>22080</v>
      </c>
      <c r="E3" s="6">
        <v>64860</v>
      </c>
      <c r="F3" s="1">
        <v>23092</v>
      </c>
      <c r="G3" s="1">
        <v>23000</v>
      </c>
      <c r="H3" s="1">
        <v>23368</v>
      </c>
      <c r="I3" s="6">
        <v>69460</v>
      </c>
      <c r="J3" s="1">
        <v>23920</v>
      </c>
      <c r="K3" s="1">
        <v>22080</v>
      </c>
      <c r="L3" s="1">
        <v>22080</v>
      </c>
      <c r="M3" s="6">
        <v>68080</v>
      </c>
      <c r="N3" s="1">
        <v>23920</v>
      </c>
      <c r="O3" s="1">
        <v>22080</v>
      </c>
      <c r="P3" s="1">
        <v>22080</v>
      </c>
      <c r="Q3" s="6">
        <v>68080</v>
      </c>
      <c r="R3" s="6">
        <v>270480</v>
      </c>
    </row>
    <row r="4" spans="1:18" x14ac:dyDescent="0.25">
      <c r="A4" s="2" t="s">
        <v>19</v>
      </c>
      <c r="B4" s="1">
        <v>26450</v>
      </c>
      <c r="C4" s="1">
        <v>25576</v>
      </c>
      <c r="D4" s="1">
        <v>27140</v>
      </c>
      <c r="E4" s="6">
        <v>79166</v>
      </c>
      <c r="F4" s="1">
        <v>28520</v>
      </c>
      <c r="G4" s="1">
        <v>28060</v>
      </c>
      <c r="H4" s="1">
        <v>27600</v>
      </c>
      <c r="I4" s="6">
        <v>84180</v>
      </c>
      <c r="J4" s="1">
        <v>28520</v>
      </c>
      <c r="K4" s="1">
        <v>27140</v>
      </c>
      <c r="L4" s="1">
        <v>27140</v>
      </c>
      <c r="M4" s="6">
        <v>82800</v>
      </c>
      <c r="N4" s="1">
        <v>29440</v>
      </c>
      <c r="O4" s="1">
        <v>27140</v>
      </c>
      <c r="P4" s="1">
        <v>27140</v>
      </c>
      <c r="Q4" s="6">
        <v>83720</v>
      </c>
      <c r="R4" s="6">
        <v>329866</v>
      </c>
    </row>
    <row r="5" spans="1:18" x14ac:dyDescent="0.25">
      <c r="A5" s="2" t="s">
        <v>20</v>
      </c>
      <c r="B5" s="1">
        <v>22448</v>
      </c>
      <c r="C5" s="1">
        <v>22080</v>
      </c>
      <c r="D5" s="1">
        <v>23230</v>
      </c>
      <c r="E5" s="6">
        <v>67758</v>
      </c>
      <c r="F5" s="1">
        <v>24472</v>
      </c>
      <c r="G5" s="1">
        <v>24840</v>
      </c>
      <c r="H5" s="1">
        <v>24610</v>
      </c>
      <c r="I5" s="6">
        <v>73922</v>
      </c>
      <c r="J5" s="1">
        <v>24840</v>
      </c>
      <c r="K5" s="1">
        <v>23230</v>
      </c>
      <c r="L5" s="1">
        <v>23230</v>
      </c>
      <c r="M5" s="6">
        <v>71300</v>
      </c>
      <c r="N5" s="1">
        <v>25760</v>
      </c>
      <c r="O5" s="1">
        <v>23230</v>
      </c>
      <c r="P5" s="1">
        <v>23230</v>
      </c>
      <c r="Q5" s="6">
        <v>72220</v>
      </c>
      <c r="R5" s="6">
        <v>285200</v>
      </c>
    </row>
    <row r="6" spans="1:18" x14ac:dyDescent="0.25">
      <c r="A6" s="3" t="s">
        <v>21</v>
      </c>
      <c r="B6" s="6">
        <f>SUM(B3:B5)</f>
        <v>70518</v>
      </c>
      <c r="C6" s="6">
        <f>SUM(C3:C5)</f>
        <v>68816</v>
      </c>
      <c r="D6" s="6">
        <f>SUM(D3:D5)</f>
        <v>72450</v>
      </c>
      <c r="E6" s="6">
        <f>SUM(B6:D6)</f>
        <v>211784</v>
      </c>
      <c r="F6" s="6">
        <f>SUM(F3:F5)</f>
        <v>76084</v>
      </c>
      <c r="G6" s="6">
        <f>SUM(G3:G5)</f>
        <v>75900</v>
      </c>
      <c r="H6" s="6">
        <f>SUM(H3:H5)</f>
        <v>75578</v>
      </c>
      <c r="I6" s="6">
        <f>SUM(F6:H6)</f>
        <v>227562</v>
      </c>
      <c r="J6" s="6">
        <f>SUM(J3:J5)</f>
        <v>77280</v>
      </c>
      <c r="K6" s="6">
        <f>SUM(K3:K5)</f>
        <v>72450</v>
      </c>
      <c r="L6" s="6">
        <f>SUM(L3:L5)</f>
        <v>72450</v>
      </c>
      <c r="M6" s="6">
        <f>SUM(J6:L6)</f>
        <v>222180</v>
      </c>
      <c r="N6" s="6">
        <f>SUM(N3:N5)</f>
        <v>79120</v>
      </c>
      <c r="O6" s="6">
        <f>SUM(O3:O5)</f>
        <v>72450</v>
      </c>
      <c r="P6" s="6">
        <f>SUM(P3:P5)</f>
        <v>72450</v>
      </c>
      <c r="Q6" s="6">
        <f>SUM(N6:P6)</f>
        <v>224020</v>
      </c>
      <c r="R6" s="6">
        <f>SUM(Q6,M6,I6,E6)</f>
        <v>885546</v>
      </c>
    </row>
    <row r="7" spans="1:18" ht="21" customHeight="1" x14ac:dyDescent="0.25">
      <c r="A7" s="7" t="s">
        <v>22</v>
      </c>
      <c r="B7" s="8"/>
      <c r="C7" s="8"/>
      <c r="D7" s="8"/>
      <c r="E7" s="9"/>
      <c r="F7" s="8"/>
      <c r="G7" s="8"/>
      <c r="H7" s="8"/>
      <c r="I7" s="9"/>
      <c r="J7" s="8"/>
      <c r="K7" s="8"/>
      <c r="L7" s="8"/>
      <c r="M7" s="9"/>
      <c r="N7" s="8"/>
      <c r="O7" s="8"/>
      <c r="P7" s="8"/>
      <c r="Q7" s="9"/>
      <c r="R7" s="9"/>
    </row>
    <row r="8" spans="1:18" x14ac:dyDescent="0.25">
      <c r="A8" s="2" t="s">
        <v>23</v>
      </c>
      <c r="B8" s="1">
        <v>5923.5120000000006</v>
      </c>
      <c r="C8" s="1">
        <v>5780.5439999999999</v>
      </c>
      <c r="D8" s="1">
        <v>6085.8</v>
      </c>
      <c r="E8" s="6">
        <v>17789.856000000003</v>
      </c>
      <c r="F8" s="1">
        <v>6391.0560000000005</v>
      </c>
      <c r="G8" s="1">
        <v>6375.6</v>
      </c>
      <c r="H8" s="1">
        <v>6348.5519999999997</v>
      </c>
      <c r="I8" s="6">
        <v>19115.207999999999</v>
      </c>
      <c r="J8" s="1">
        <v>6491.52</v>
      </c>
      <c r="K8" s="1">
        <v>6085.8</v>
      </c>
      <c r="L8" s="1">
        <v>6085.8</v>
      </c>
      <c r="M8" s="6">
        <v>18663.120000000003</v>
      </c>
      <c r="N8" s="1">
        <v>6646.0800000000008</v>
      </c>
      <c r="O8" s="1">
        <v>6085.8</v>
      </c>
      <c r="P8" s="1">
        <v>6085.8</v>
      </c>
      <c r="Q8" s="6">
        <v>18817.68</v>
      </c>
      <c r="R8" s="6">
        <v>74385.864000000001</v>
      </c>
    </row>
    <row r="9" spans="1:18" x14ac:dyDescent="0.25">
      <c r="A9" s="2" t="s">
        <v>24</v>
      </c>
      <c r="B9" s="1">
        <v>4830</v>
      </c>
      <c r="C9" s="1">
        <v>4410</v>
      </c>
      <c r="D9" s="1">
        <v>5460</v>
      </c>
      <c r="E9" s="6">
        <v>14700</v>
      </c>
      <c r="F9" s="1">
        <v>5250</v>
      </c>
      <c r="G9" s="1">
        <v>5775</v>
      </c>
      <c r="H9" s="1">
        <v>5512.5</v>
      </c>
      <c r="I9" s="6">
        <v>16537.5</v>
      </c>
      <c r="J9" s="1">
        <v>5775</v>
      </c>
      <c r="K9" s="1">
        <v>5460</v>
      </c>
      <c r="L9" s="1">
        <v>5460</v>
      </c>
      <c r="M9" s="6">
        <v>16695</v>
      </c>
      <c r="N9" s="1">
        <v>4725</v>
      </c>
      <c r="O9" s="1">
        <v>5460</v>
      </c>
      <c r="P9" s="1">
        <v>5460</v>
      </c>
      <c r="Q9" s="6">
        <v>15645</v>
      </c>
      <c r="R9" s="6">
        <v>63577.5</v>
      </c>
    </row>
    <row r="10" spans="1:18" x14ac:dyDescent="0.25">
      <c r="A10" s="2" t="s">
        <v>25</v>
      </c>
      <c r="B10" s="1">
        <v>2205</v>
      </c>
      <c r="C10" s="1">
        <v>2205</v>
      </c>
      <c r="D10" s="1">
        <v>2205</v>
      </c>
      <c r="E10" s="6">
        <v>6615</v>
      </c>
      <c r="F10" s="1">
        <v>2205</v>
      </c>
      <c r="G10" s="1">
        <v>2205</v>
      </c>
      <c r="H10" s="1">
        <v>2205</v>
      </c>
      <c r="I10" s="6">
        <v>6615</v>
      </c>
      <c r="J10" s="1">
        <v>2205</v>
      </c>
      <c r="K10" s="1">
        <v>2205</v>
      </c>
      <c r="L10" s="1">
        <v>2205</v>
      </c>
      <c r="M10" s="6">
        <v>6615</v>
      </c>
      <c r="N10" s="1">
        <v>2205</v>
      </c>
      <c r="O10" s="1">
        <v>2205</v>
      </c>
      <c r="P10" s="1">
        <v>2205</v>
      </c>
      <c r="Q10" s="6">
        <v>6615</v>
      </c>
      <c r="R10" s="6">
        <v>26460</v>
      </c>
    </row>
    <row r="11" spans="1:18" x14ac:dyDescent="0.25">
      <c r="A11" s="2" t="s">
        <v>26</v>
      </c>
      <c r="B11" s="1">
        <v>1365</v>
      </c>
      <c r="C11" s="1">
        <v>1260</v>
      </c>
      <c r="D11" s="1">
        <v>1470</v>
      </c>
      <c r="E11" s="6">
        <v>4095</v>
      </c>
      <c r="F11" s="1">
        <v>1365</v>
      </c>
      <c r="G11" s="1">
        <v>1312.5</v>
      </c>
      <c r="H11" s="1">
        <v>1470</v>
      </c>
      <c r="I11" s="6">
        <v>4147.5</v>
      </c>
      <c r="J11" s="1">
        <v>1365</v>
      </c>
      <c r="K11" s="1">
        <v>1470</v>
      </c>
      <c r="L11" s="1">
        <v>1470</v>
      </c>
      <c r="M11" s="6">
        <v>4305</v>
      </c>
      <c r="N11" s="1">
        <v>1312.5</v>
      </c>
      <c r="O11" s="1">
        <v>1417.5</v>
      </c>
      <c r="P11" s="1">
        <v>1470</v>
      </c>
      <c r="Q11" s="6">
        <v>4200</v>
      </c>
      <c r="R11" s="6">
        <v>16747.5</v>
      </c>
    </row>
    <row r="12" spans="1:18" x14ac:dyDescent="0.25">
      <c r="A12" s="2" t="s">
        <v>27</v>
      </c>
      <c r="B12" s="1">
        <v>16800</v>
      </c>
      <c r="C12" s="1">
        <v>16800</v>
      </c>
      <c r="D12" s="1">
        <v>17325</v>
      </c>
      <c r="E12" s="6">
        <v>50925</v>
      </c>
      <c r="F12" s="1">
        <v>17325</v>
      </c>
      <c r="G12" s="1">
        <v>17325</v>
      </c>
      <c r="H12" s="1">
        <v>17850</v>
      </c>
      <c r="I12" s="6">
        <v>52500</v>
      </c>
      <c r="J12" s="1">
        <v>17850</v>
      </c>
      <c r="K12" s="1">
        <v>17850</v>
      </c>
      <c r="L12" s="1">
        <v>17850</v>
      </c>
      <c r="M12" s="6">
        <v>53550</v>
      </c>
      <c r="N12" s="1">
        <v>17850</v>
      </c>
      <c r="O12" s="1">
        <v>18375</v>
      </c>
      <c r="P12" s="1">
        <v>18375</v>
      </c>
      <c r="Q12" s="6">
        <v>54600</v>
      </c>
      <c r="R12" s="6">
        <v>211575</v>
      </c>
    </row>
    <row r="13" spans="1:18" x14ac:dyDescent="0.25">
      <c r="A13" s="2" t="s">
        <v>28</v>
      </c>
      <c r="B13" s="1">
        <v>14962.5</v>
      </c>
      <c r="C13" s="1">
        <v>14437.5</v>
      </c>
      <c r="D13" s="1">
        <v>15225</v>
      </c>
      <c r="E13" s="6">
        <v>44625</v>
      </c>
      <c r="F13" s="1">
        <v>15750</v>
      </c>
      <c r="G13" s="1">
        <v>15225</v>
      </c>
      <c r="H13" s="1">
        <v>15487.5</v>
      </c>
      <c r="I13" s="6">
        <v>46462.5</v>
      </c>
      <c r="J13" s="1">
        <v>15750</v>
      </c>
      <c r="K13" s="1">
        <v>15225</v>
      </c>
      <c r="L13" s="1">
        <v>15225</v>
      </c>
      <c r="M13" s="6">
        <v>46200</v>
      </c>
      <c r="N13" s="1">
        <v>16537.5</v>
      </c>
      <c r="O13" s="1">
        <v>16012.5</v>
      </c>
      <c r="P13" s="1">
        <v>15225</v>
      </c>
      <c r="Q13" s="6">
        <v>47775</v>
      </c>
      <c r="R13" s="6">
        <v>185062.5</v>
      </c>
    </row>
    <row r="14" spans="1:18" x14ac:dyDescent="0.25">
      <c r="A14" s="2" t="s">
        <v>29</v>
      </c>
      <c r="B14" s="1">
        <v>525</v>
      </c>
      <c r="C14" s="1">
        <v>630</v>
      </c>
      <c r="D14" s="1">
        <v>630</v>
      </c>
      <c r="E14" s="6">
        <v>1785</v>
      </c>
      <c r="F14" s="1">
        <v>577.5</v>
      </c>
      <c r="G14" s="1">
        <v>630</v>
      </c>
      <c r="H14" s="1">
        <v>682.5</v>
      </c>
      <c r="I14" s="6">
        <v>1890</v>
      </c>
      <c r="J14" s="1">
        <v>682.5</v>
      </c>
      <c r="K14" s="1">
        <v>630</v>
      </c>
      <c r="L14" s="1">
        <v>630</v>
      </c>
      <c r="M14" s="6">
        <v>1942.5</v>
      </c>
      <c r="N14" s="1">
        <v>682.5</v>
      </c>
      <c r="O14" s="1">
        <v>630</v>
      </c>
      <c r="P14" s="1">
        <v>630</v>
      </c>
      <c r="Q14" s="6">
        <v>1942.5</v>
      </c>
      <c r="R14" s="6">
        <v>7560</v>
      </c>
    </row>
    <row r="15" spans="1:18" x14ac:dyDescent="0.25">
      <c r="A15" s="3" t="s">
        <v>30</v>
      </c>
      <c r="B15" s="6">
        <f>SUM(B8:B14)</f>
        <v>46611.012000000002</v>
      </c>
      <c r="C15" s="6">
        <f>SUM(C8:C14)</f>
        <v>45523.044000000002</v>
      </c>
      <c r="D15" s="6">
        <f>SUM(D8:D14)</f>
        <v>48400.800000000003</v>
      </c>
      <c r="E15" s="6">
        <f t="shared" ref="E15:E16" si="0">SUM(B15:D15)</f>
        <v>140534.85600000003</v>
      </c>
      <c r="F15" s="6">
        <f>SUM(F8:F14)</f>
        <v>48863.555999999997</v>
      </c>
      <c r="G15" s="6">
        <f>SUM(G8:G14)</f>
        <v>48848.1</v>
      </c>
      <c r="H15" s="6">
        <f>SUM(H8:H14)</f>
        <v>49556.051999999996</v>
      </c>
      <c r="I15" s="6">
        <f t="shared" ref="I15:I16" si="1">SUM(F15:H15)</f>
        <v>147267.70799999998</v>
      </c>
      <c r="J15" s="6">
        <f>SUM(J8:J14)</f>
        <v>50119.020000000004</v>
      </c>
      <c r="K15" s="6">
        <f>SUM(K8:K14)</f>
        <v>48925.8</v>
      </c>
      <c r="L15" s="6">
        <f>SUM(L8:L14)</f>
        <v>48925.8</v>
      </c>
      <c r="M15" s="6">
        <f t="shared" ref="M15:M16" si="2">SUM(J15:L15)</f>
        <v>147970.62</v>
      </c>
      <c r="N15" s="6">
        <f>SUM(N8:N14)</f>
        <v>49958.58</v>
      </c>
      <c r="O15" s="6">
        <f>SUM(O8:O14)</f>
        <v>50185.8</v>
      </c>
      <c r="P15" s="6">
        <f>SUM(P8:P14)</f>
        <v>49450.8</v>
      </c>
      <c r="Q15" s="6">
        <f t="shared" ref="Q15:Q16" si="3">SUM(N15:P15)</f>
        <v>149595.18</v>
      </c>
      <c r="R15" s="6">
        <f t="shared" ref="R15:R16" si="4">SUM(Q15,M15,I15,E15)</f>
        <v>585368.36400000006</v>
      </c>
    </row>
    <row r="16" spans="1:18" x14ac:dyDescent="0.25">
      <c r="A16" s="3" t="s">
        <v>31</v>
      </c>
      <c r="B16" s="6">
        <f>B6-B15</f>
        <v>23906.987999999998</v>
      </c>
      <c r="C16" s="6">
        <f>C6-C15</f>
        <v>23292.955999999998</v>
      </c>
      <c r="D16" s="6">
        <f t="shared" ref="D16:J16" si="5">D6-D15</f>
        <v>24049.199999999997</v>
      </c>
      <c r="E16" s="6">
        <f t="shared" si="0"/>
        <v>71249.144</v>
      </c>
      <c r="F16" s="6">
        <f t="shared" si="5"/>
        <v>27220.444000000003</v>
      </c>
      <c r="G16" s="6">
        <f t="shared" si="5"/>
        <v>27051.9</v>
      </c>
      <c r="H16" s="6">
        <f t="shared" si="5"/>
        <v>26021.948000000004</v>
      </c>
      <c r="I16" s="6">
        <f t="shared" si="1"/>
        <v>80294.292000000016</v>
      </c>
      <c r="J16" s="6">
        <f t="shared" si="5"/>
        <v>27160.979999999996</v>
      </c>
      <c r="K16" s="6">
        <f>K6-K15</f>
        <v>23524.199999999997</v>
      </c>
      <c r="L16" s="6">
        <f>L6-L15</f>
        <v>23524.199999999997</v>
      </c>
      <c r="M16" s="6">
        <f t="shared" si="2"/>
        <v>74209.37999999999</v>
      </c>
      <c r="N16" s="6">
        <f>N6-N15</f>
        <v>29161.42</v>
      </c>
      <c r="O16" s="6">
        <f>O6-O15</f>
        <v>22264.199999999997</v>
      </c>
      <c r="P16" s="6">
        <f>P6-P15</f>
        <v>22999.199999999997</v>
      </c>
      <c r="Q16" s="6">
        <f t="shared" si="3"/>
        <v>74424.819999999992</v>
      </c>
      <c r="R16" s="6">
        <f t="shared" si="4"/>
        <v>300177.636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B5"/>
  <sheetViews>
    <sheetView tabSelected="1" workbookViewId="0"/>
  </sheetViews>
  <sheetFormatPr defaultRowHeight="15.75" x14ac:dyDescent="0.25"/>
  <cols>
    <col min="1" max="1" width="11.75" customWidth="1"/>
  </cols>
  <sheetData>
    <row r="1" spans="1:2" ht="22.5" x14ac:dyDescent="0.3">
      <c r="A1" s="10" t="s">
        <v>32</v>
      </c>
    </row>
    <row r="3" spans="1:2" x14ac:dyDescent="0.25">
      <c r="A3" s="11" t="s">
        <v>17</v>
      </c>
      <c r="B3" s="12">
        <f>Budget!R6</f>
        <v>962550</v>
      </c>
    </row>
    <row r="4" spans="1:2" x14ac:dyDescent="0.25">
      <c r="A4" s="11" t="s">
        <v>22</v>
      </c>
      <c r="B4" s="12">
        <f>Budget!R15</f>
        <v>563654</v>
      </c>
    </row>
    <row r="5" spans="1:2" x14ac:dyDescent="0.25">
      <c r="A5" s="11" t="s">
        <v>33</v>
      </c>
      <c r="B5" s="13">
        <f>(B3 - B4) / B4</f>
        <v>0.70769656562359173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58BC8-BA61-4D05-85F9-371C1EF09F5B}">
  <sheetPr published="0"/>
  <dimension ref="A1:D13"/>
  <sheetViews>
    <sheetView workbookViewId="0"/>
  </sheetViews>
  <sheetFormatPr defaultColWidth="11" defaultRowHeight="18.75" x14ac:dyDescent="0.3"/>
  <cols>
    <col min="1" max="1" width="18" style="16" bestFit="1" customWidth="1"/>
    <col min="2" max="16384" width="11" style="16"/>
  </cols>
  <sheetData>
    <row r="1" spans="1:4" ht="21" x14ac:dyDescent="0.35">
      <c r="B1" s="17" t="s">
        <v>35</v>
      </c>
      <c r="C1" s="17" t="s">
        <v>36</v>
      </c>
      <c r="D1" s="17" t="s">
        <v>37</v>
      </c>
    </row>
    <row r="2" spans="1:4" ht="20.25" thickBot="1" x14ac:dyDescent="0.35">
      <c r="A2" s="18" t="s">
        <v>17</v>
      </c>
      <c r="B2" s="18"/>
      <c r="C2" s="18"/>
      <c r="D2" s="18"/>
    </row>
    <row r="3" spans="1:4" ht="19.5" thickTop="1" x14ac:dyDescent="0.3">
      <c r="A3" s="19" t="s">
        <v>18</v>
      </c>
      <c r="B3" s="20">
        <v>294000</v>
      </c>
      <c r="C3" s="20">
        <v>323400</v>
      </c>
      <c r="D3" s="20">
        <v>279300</v>
      </c>
    </row>
    <row r="4" spans="1:4" x14ac:dyDescent="0.3">
      <c r="A4" s="19" t="s">
        <v>19</v>
      </c>
      <c r="B4" s="20">
        <v>358550</v>
      </c>
      <c r="C4" s="20">
        <v>394405.00000000006</v>
      </c>
      <c r="D4" s="20">
        <v>340622.5</v>
      </c>
    </row>
    <row r="5" spans="1:4" x14ac:dyDescent="0.3">
      <c r="A5" s="19" t="s">
        <v>20</v>
      </c>
      <c r="B5" s="20">
        <v>310000</v>
      </c>
      <c r="C5" s="20">
        <v>341000</v>
      </c>
      <c r="D5" s="20">
        <v>294500</v>
      </c>
    </row>
    <row r="6" spans="1:4" ht="20.25" thickBot="1" x14ac:dyDescent="0.35">
      <c r="A6" s="18" t="s">
        <v>22</v>
      </c>
      <c r="B6" s="18"/>
      <c r="C6" s="18"/>
      <c r="D6" s="18"/>
    </row>
    <row r="7" spans="1:4" ht="19.5" thickTop="1" x14ac:dyDescent="0.3">
      <c r="A7" s="19" t="s">
        <v>23</v>
      </c>
      <c r="B7" s="20">
        <v>77004</v>
      </c>
      <c r="C7" s="20">
        <v>84704.400000000009</v>
      </c>
      <c r="D7" s="20">
        <v>73153.8</v>
      </c>
    </row>
    <row r="8" spans="1:4" x14ac:dyDescent="0.3">
      <c r="A8" s="19" t="s">
        <v>24</v>
      </c>
      <c r="B8" s="20">
        <v>60550</v>
      </c>
      <c r="C8" s="20">
        <v>66605</v>
      </c>
      <c r="D8" s="20">
        <v>57522.5</v>
      </c>
    </row>
    <row r="9" spans="1:4" x14ac:dyDescent="0.3">
      <c r="A9" s="19" t="s">
        <v>25</v>
      </c>
      <c r="B9" s="20">
        <v>25200</v>
      </c>
      <c r="C9" s="20">
        <v>27720.000000000004</v>
      </c>
      <c r="D9" s="20">
        <v>23940</v>
      </c>
    </row>
    <row r="10" spans="1:4" x14ac:dyDescent="0.3">
      <c r="A10" s="19" t="s">
        <v>26</v>
      </c>
      <c r="B10" s="20">
        <v>15950</v>
      </c>
      <c r="C10" s="20">
        <v>17545</v>
      </c>
      <c r="D10" s="20">
        <v>15152.5</v>
      </c>
    </row>
    <row r="11" spans="1:4" x14ac:dyDescent="0.3">
      <c r="A11" s="19" t="s">
        <v>27</v>
      </c>
      <c r="B11" s="20">
        <v>201500</v>
      </c>
      <c r="C11" s="20">
        <v>251650</v>
      </c>
      <c r="D11" s="20">
        <v>191425</v>
      </c>
    </row>
    <row r="12" spans="1:4" x14ac:dyDescent="0.3">
      <c r="A12" s="19" t="s">
        <v>28</v>
      </c>
      <c r="B12" s="20">
        <v>176250</v>
      </c>
      <c r="C12" s="20">
        <v>193875.00000000003</v>
      </c>
      <c r="D12" s="20">
        <v>167437.5</v>
      </c>
    </row>
    <row r="13" spans="1:4" x14ac:dyDescent="0.3">
      <c r="A13" s="19" t="s">
        <v>29</v>
      </c>
      <c r="B13" s="20">
        <v>7200</v>
      </c>
      <c r="C13" s="20">
        <v>7920.0000000000009</v>
      </c>
      <c r="D13" s="20">
        <v>6840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Budget</vt:lpstr>
      <vt:lpstr>Previous Year Final</vt:lpstr>
      <vt:lpstr>Gross Margin</vt:lpstr>
      <vt:lpstr>Estimates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Karen Harper</cp:lastModifiedBy>
  <dcterms:created xsi:type="dcterms:W3CDTF">2009-01-05T16:17:04Z</dcterms:created>
  <dcterms:modified xsi:type="dcterms:W3CDTF">2022-04-28T14:28:30Z</dcterms:modified>
</cp:coreProperties>
</file>